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85" windowHeight="1117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<sst xmlns="http://schemas.openxmlformats.org/spreadsheetml/2006/main" count="41" uniqueCount="39">
  <si>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请各考点在提供考务服务后</t>
  </si>
  <si>
    <t xml:space="preserve">（1）按协议规定将上交汉考国际的考务费汇至下面所列账户； </t>
  </si>
  <si>
    <t xml:space="preserve">（2）填写此表用电子邮件发至xur@chinesetesting.cn，并将原件加盖公章后寄到北京市海淀区清华科技园立业大厦406室。                                                              </t>
  </si>
  <si>
    <t>（3）考点提供留存考试服务费部分发票复印件或营业税税票复印件。</t>
  </si>
  <si>
    <t>汉语水平考试（HSK）考务服务收费结算表</t>
  </si>
  <si>
    <t>考点名称（公章）</t>
  </si>
  <si>
    <t>考试日期</t>
  </si>
  <si>
    <t>交费日期</t>
  </si>
  <si>
    <t>经办人</t>
  </si>
  <si>
    <t>联系方式</t>
  </si>
  <si>
    <t>合计</t>
  </si>
  <si>
    <t>项目</t>
  </si>
  <si>
    <t>HSK考试级别</t>
  </si>
  <si>
    <t>考生人数</t>
  </si>
  <si>
    <t>HSK一级</t>
  </si>
  <si>
    <t>HSK二级</t>
  </si>
  <si>
    <t>HSK三级</t>
  </si>
  <si>
    <t>HSK四级</t>
  </si>
  <si>
    <t>HSK五级</t>
  </si>
  <si>
    <t>HSK六级</t>
  </si>
  <si>
    <t>HSK初级口语</t>
  </si>
  <si>
    <t>HSK中级口语</t>
  </si>
  <si>
    <t>HSK高级口语</t>
  </si>
  <si>
    <t>报考考生数</t>
  </si>
  <si>
    <t>少数民族考生</t>
  </si>
  <si>
    <t>信息更正考生</t>
  </si>
  <si>
    <t>政府奖学金考生</t>
  </si>
  <si>
    <t>常规标准</t>
  </si>
  <si>
    <t>退考手续费</t>
  </si>
  <si>
    <t>信息更正手续费</t>
  </si>
  <si>
    <t>收费金额</t>
  </si>
  <si>
    <t>上交部分</t>
  </si>
  <si>
    <t>户    名：</t>
  </si>
  <si>
    <t>汉考国际测试技术服务（北京）中心有限公司</t>
  </si>
  <si>
    <t>账    号：</t>
  </si>
  <si>
    <t>110 061 059 018 010 032 759</t>
  </si>
  <si>
    <t>银    行：</t>
  </si>
  <si>
    <t xml:space="preserve">交通银行北京紫竹桥支行  </t>
  </si>
  <si>
    <t>退考考生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</si>
</sst>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中宋"/>
      <family val="0"/>
    </font>
    <font>
      <b/>
      <sz val="15"/>
      <color indexed="8"/>
      <name val="华文中宋"/>
      <family val="0"/>
    </font>
    <font>
      <b/>
      <sz val="12"/>
      <color indexed="8"/>
      <name val="华文中宋"/>
      <family val="0"/>
    </font>
    <font>
      <b/>
      <sz val="11"/>
      <color indexed="8"/>
      <name val="华文中宋"/>
      <family val="0"/>
    </font>
    <font>
      <sz val="12"/>
      <color indexed="8"/>
      <name val="华文中宋"/>
      <family val="0"/>
    </font>
    <font>
      <b/>
      <sz val="10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1" fontId="4" fillId="33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41" fontId="6" fillId="33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41" fontId="8" fillId="34" borderId="15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1" fontId="4" fillId="0" borderId="11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41" fontId="8" fillId="33" borderId="17" xfId="0" applyNumberFormat="1" applyFont="1" applyFill="1" applyBorder="1" applyAlignment="1">
      <alignment horizontal="center" vertical="top" wrapText="1"/>
    </xf>
    <xf numFmtId="41" fontId="8" fillId="34" borderId="17" xfId="0" applyNumberFormat="1" applyFont="1" applyFill="1" applyBorder="1" applyAlignment="1">
      <alignment horizontal="center" vertical="top" wrapText="1"/>
    </xf>
    <xf numFmtId="41" fontId="4" fillId="0" borderId="0" xfId="0" applyNumberFormat="1" applyFont="1" applyAlignment="1">
      <alignment horizontal="center" vertical="center"/>
    </xf>
    <xf numFmtId="14" fontId="9" fillId="33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center" vertical="center"/>
    </xf>
    <xf numFmtId="41" fontId="4" fillId="35" borderId="19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41" fontId="4" fillId="35" borderId="0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center" vertical="center"/>
    </xf>
    <xf numFmtId="41" fontId="4" fillId="35" borderId="24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41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2635;&#20889;&#27492;&#34920;&#29992;&#30005;&#23376;&#37038;&#20214;&#21457;&#33267;xur@chinesetesting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B1">
      <selection activeCell="G10" sqref="G10"/>
    </sheetView>
  </sheetViews>
  <sheetFormatPr defaultColWidth="9.140625" defaultRowHeight="15"/>
  <cols>
    <col min="1" max="1" width="19.140625" style="2" customWidth="1"/>
    <col min="2" max="2" width="21.421875" style="2" customWidth="1"/>
    <col min="3" max="3" width="13.57421875" style="2" customWidth="1"/>
    <col min="4" max="4" width="11.57421875" style="2" customWidth="1"/>
    <col min="5" max="5" width="14.00390625" style="2" customWidth="1"/>
    <col min="6" max="6" width="10.57421875" style="2" customWidth="1"/>
    <col min="7" max="7" width="11.421875" style="20" customWidth="1"/>
    <col min="8" max="9" width="14.57421875" style="2" bestFit="1" customWidth="1"/>
    <col min="10" max="10" width="16.00390625" style="2" customWidth="1"/>
    <col min="11" max="16384" width="9.00390625" style="2" customWidth="1"/>
  </cols>
  <sheetData>
    <row r="1" spans="1:8" ht="15.75">
      <c r="A1" s="1" t="s">
        <v>0</v>
      </c>
      <c r="C1" s="3"/>
      <c r="D1" s="3"/>
      <c r="E1" s="3"/>
      <c r="F1" s="3"/>
      <c r="G1" s="4"/>
      <c r="H1" s="3"/>
    </row>
    <row r="2" spans="1:8" ht="15.75">
      <c r="A2" s="1" t="s">
        <v>1</v>
      </c>
      <c r="C2" s="3"/>
      <c r="D2" s="3"/>
      <c r="E2" s="3"/>
      <c r="F2" s="3"/>
      <c r="G2" s="4"/>
      <c r="H2" s="3"/>
    </row>
    <row r="3" spans="1:8" ht="15.75">
      <c r="A3" s="1" t="s">
        <v>2</v>
      </c>
      <c r="C3" s="3"/>
      <c r="D3" s="3"/>
      <c r="E3" s="3"/>
      <c r="F3" s="3"/>
      <c r="G3" s="4"/>
      <c r="H3" s="3"/>
    </row>
    <row r="4" spans="1:8" ht="15.75">
      <c r="A4" s="1" t="s">
        <v>3</v>
      </c>
      <c r="C4" s="3"/>
      <c r="D4" s="3"/>
      <c r="E4" s="3"/>
      <c r="F4" s="3"/>
      <c r="G4" s="4"/>
      <c r="H4" s="3"/>
    </row>
    <row r="5" spans="1:8" ht="21.75" thickBot="1">
      <c r="A5" s="44" t="s">
        <v>4</v>
      </c>
      <c r="B5" s="44"/>
      <c r="C5" s="44"/>
      <c r="D5" s="44"/>
      <c r="E5" s="44"/>
      <c r="F5" s="44"/>
      <c r="G5" s="44"/>
      <c r="H5" s="44"/>
    </row>
    <row r="6" spans="1:11" ht="21">
      <c r="A6" s="5" t="s">
        <v>5</v>
      </c>
      <c r="B6" s="43"/>
      <c r="C6" s="7" t="s">
        <v>6</v>
      </c>
      <c r="D6" s="21"/>
      <c r="E6" s="7" t="s">
        <v>7</v>
      </c>
      <c r="F6" s="6"/>
      <c r="G6" s="8" t="s">
        <v>8</v>
      </c>
      <c r="H6" s="8"/>
      <c r="I6" s="8" t="s">
        <v>9</v>
      </c>
      <c r="J6" s="9"/>
      <c r="K6" s="45" t="s">
        <v>10</v>
      </c>
    </row>
    <row r="7" spans="1:11" ht="17.25">
      <c r="A7" s="10" t="s">
        <v>11</v>
      </c>
      <c r="B7" s="48" t="s">
        <v>12</v>
      </c>
      <c r="C7" s="49"/>
      <c r="D7" s="49"/>
      <c r="E7" s="49"/>
      <c r="F7" s="49"/>
      <c r="G7" s="49"/>
      <c r="H7" s="49"/>
      <c r="I7" s="49"/>
      <c r="J7" s="49"/>
      <c r="K7" s="46"/>
    </row>
    <row r="8" spans="1:11" ht="18" thickBot="1">
      <c r="A8" s="11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18</v>
      </c>
      <c r="G8" s="13" t="s">
        <v>19</v>
      </c>
      <c r="H8" s="12" t="s">
        <v>20</v>
      </c>
      <c r="I8" s="12" t="s">
        <v>21</v>
      </c>
      <c r="J8" s="14" t="s">
        <v>22</v>
      </c>
      <c r="K8" s="47"/>
    </row>
    <row r="9" spans="1:11" ht="15.75">
      <c r="A9" s="15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50"/>
    </row>
    <row r="10" spans="1:11" ht="17.25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51"/>
    </row>
    <row r="11" spans="1:11" ht="17.25">
      <c r="A11" s="17" t="s">
        <v>38</v>
      </c>
      <c r="B11" s="18"/>
      <c r="C11" s="18"/>
      <c r="D11" s="18"/>
      <c r="E11" s="18"/>
      <c r="F11" s="18"/>
      <c r="G11" s="18"/>
      <c r="H11" s="18"/>
      <c r="I11" s="18"/>
      <c r="J11" s="18"/>
      <c r="K11" s="51"/>
    </row>
    <row r="12" spans="1:11" ht="17.25">
      <c r="A12" s="17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51"/>
    </row>
    <row r="13" spans="1:11" ht="17.25">
      <c r="A13" s="17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51"/>
    </row>
    <row r="14" spans="1:11" ht="17.25">
      <c r="A14" s="10" t="s">
        <v>30</v>
      </c>
      <c r="B14" s="19"/>
      <c r="C14" s="19"/>
      <c r="D14" s="19"/>
      <c r="E14" s="19"/>
      <c r="F14" s="19"/>
      <c r="G14" s="19"/>
      <c r="H14" s="19"/>
      <c r="I14" s="19"/>
      <c r="J14" s="19"/>
      <c r="K14" s="51"/>
    </row>
    <row r="15" spans="1:11" ht="17.25">
      <c r="A15" s="17" t="s">
        <v>27</v>
      </c>
      <c r="B15" s="18">
        <f>B9*150</f>
        <v>0</v>
      </c>
      <c r="C15" s="18">
        <f>C9*250</f>
        <v>0</v>
      </c>
      <c r="D15" s="18">
        <f>D9*350</f>
        <v>0</v>
      </c>
      <c r="E15" s="18">
        <f>E9*450</f>
        <v>0</v>
      </c>
      <c r="F15" s="18">
        <f>F9*550</f>
        <v>0</v>
      </c>
      <c r="G15" s="18">
        <f>G9*650</f>
        <v>0</v>
      </c>
      <c r="H15" s="18">
        <f>H9*200</f>
        <v>0</v>
      </c>
      <c r="I15" s="18">
        <f>I9*300</f>
        <v>0</v>
      </c>
      <c r="J15" s="18">
        <f>J9*400</f>
        <v>0</v>
      </c>
      <c r="K15" s="51"/>
    </row>
    <row r="16" spans="1:11" ht="17.25">
      <c r="A16" s="17" t="s">
        <v>24</v>
      </c>
      <c r="B16" s="18">
        <f>B10*40</f>
        <v>0</v>
      </c>
      <c r="C16" s="18">
        <f>C10*40</f>
        <v>0</v>
      </c>
      <c r="D16" s="18">
        <f>D10*40</f>
        <v>0</v>
      </c>
      <c r="E16" s="18">
        <f>E10*40</f>
        <v>0</v>
      </c>
      <c r="F16" s="18">
        <f>F10*120</f>
        <v>0</v>
      </c>
      <c r="G16" s="18">
        <f>G10*120</f>
        <v>0</v>
      </c>
      <c r="H16" s="18">
        <f>H10*40</f>
        <v>0</v>
      </c>
      <c r="I16" s="18">
        <f>I10*40</f>
        <v>0</v>
      </c>
      <c r="J16" s="18">
        <f>J10*120</f>
        <v>0</v>
      </c>
      <c r="K16" s="51"/>
    </row>
    <row r="17" spans="1:11" ht="17.25">
      <c r="A17" s="17" t="s">
        <v>28</v>
      </c>
      <c r="B17" s="18">
        <f>B11*150*0.5</f>
        <v>0</v>
      </c>
      <c r="C17" s="18">
        <f>C11*250*0.3</f>
        <v>0</v>
      </c>
      <c r="D17" s="18">
        <f>D11*350*0.3</f>
        <v>0</v>
      </c>
      <c r="E17" s="18">
        <f>E11*450*0.5</f>
        <v>0</v>
      </c>
      <c r="F17" s="18">
        <f>F11*550*0.5</f>
        <v>0</v>
      </c>
      <c r="G17" s="18">
        <f>G11*650*0.5</f>
        <v>0</v>
      </c>
      <c r="H17" s="18">
        <f>H11*200*0.5</f>
        <v>0</v>
      </c>
      <c r="I17" s="18">
        <f>I11*300*0.5</f>
        <v>0</v>
      </c>
      <c r="J17" s="18">
        <f>J11*400*0.5</f>
        <v>0</v>
      </c>
      <c r="K17" s="51"/>
    </row>
    <row r="18" spans="1:11" ht="17.25">
      <c r="A18" s="17" t="s">
        <v>29</v>
      </c>
      <c r="B18" s="18">
        <f>B12*150*0.3</f>
        <v>0</v>
      </c>
      <c r="C18" s="18">
        <f>C12*250*0.3</f>
        <v>0</v>
      </c>
      <c r="D18" s="18">
        <f>D12*350*0.3</f>
        <v>0</v>
      </c>
      <c r="E18" s="18">
        <f>E12*450*0.3</f>
        <v>0</v>
      </c>
      <c r="F18" s="18">
        <f>F12*550*0.3</f>
        <v>0</v>
      </c>
      <c r="G18" s="18">
        <f>G12*650*0.3</f>
        <v>0</v>
      </c>
      <c r="H18" s="18">
        <f>H12*200*0.3</f>
        <v>0</v>
      </c>
      <c r="I18" s="18">
        <f>I12*300*0.3</f>
        <v>0</v>
      </c>
      <c r="J18" s="18">
        <f>J12*400*0.3</f>
        <v>0</v>
      </c>
      <c r="K18" s="51"/>
    </row>
    <row r="19" spans="1:11" ht="17.25">
      <c r="A19" s="17" t="s">
        <v>26</v>
      </c>
      <c r="B19" s="18">
        <f>B13*70</f>
        <v>0</v>
      </c>
      <c r="C19" s="18">
        <f aca="true" t="shared" si="0" ref="C19:J19">C13*70</f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51"/>
    </row>
    <row r="20" spans="1:11" ht="17.25">
      <c r="A20" s="11" t="s">
        <v>31</v>
      </c>
      <c r="B20" s="13">
        <f>SUM(B15:B18)*0.6</f>
        <v>0</v>
      </c>
      <c r="C20" s="13">
        <f aca="true" t="shared" si="1" ref="C20:J20">SUM(C15:C18)*0.6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27">
        <f>SUM(B20:J20)</f>
        <v>0</v>
      </c>
    </row>
    <row r="21" spans="1:11" s="26" customFormat="1" ht="17.25">
      <c r="A21" s="28" t="s">
        <v>32</v>
      </c>
      <c r="B21" s="29" t="s">
        <v>33</v>
      </c>
      <c r="C21" s="30"/>
      <c r="D21" s="30"/>
      <c r="E21" s="30"/>
      <c r="F21" s="30"/>
      <c r="G21" s="31"/>
      <c r="H21" s="30"/>
      <c r="I21" s="30"/>
      <c r="J21" s="30"/>
      <c r="K21" s="32"/>
    </row>
    <row r="22" spans="1:11" s="26" customFormat="1" ht="15.75" customHeight="1">
      <c r="A22" s="33" t="s">
        <v>34</v>
      </c>
      <c r="B22" s="34" t="s">
        <v>35</v>
      </c>
      <c r="C22" s="35"/>
      <c r="D22" s="35"/>
      <c r="E22" s="35"/>
      <c r="F22" s="35"/>
      <c r="G22" s="36"/>
      <c r="H22" s="35"/>
      <c r="I22" s="35"/>
      <c r="J22" s="35"/>
      <c r="K22" s="37"/>
    </row>
    <row r="23" spans="1:11" s="26" customFormat="1" ht="15.75" customHeight="1">
      <c r="A23" s="38" t="s">
        <v>36</v>
      </c>
      <c r="B23" s="39" t="s">
        <v>37</v>
      </c>
      <c r="C23" s="40"/>
      <c r="D23" s="40"/>
      <c r="E23" s="40"/>
      <c r="F23" s="40"/>
      <c r="G23" s="41"/>
      <c r="H23" s="40"/>
      <c r="I23" s="40"/>
      <c r="J23" s="40"/>
      <c r="K23" s="42"/>
    </row>
    <row r="24" spans="1:8" s="24" customFormat="1" ht="17.25">
      <c r="A24" s="22"/>
      <c r="B24" s="22"/>
      <c r="C24" s="22"/>
      <c r="D24" s="22"/>
      <c r="E24" s="22"/>
      <c r="F24" s="22"/>
      <c r="G24" s="23"/>
      <c r="H24" s="22"/>
    </row>
    <row r="25" spans="1:8" s="24" customFormat="1" ht="17.25">
      <c r="A25" s="22"/>
      <c r="B25" s="22"/>
      <c r="C25" s="22"/>
      <c r="D25" s="22"/>
      <c r="E25" s="22"/>
      <c r="F25" s="22"/>
      <c r="G25" s="23"/>
      <c r="H25" s="22"/>
    </row>
    <row r="26" s="24" customFormat="1" ht="15.75">
      <c r="G26" s="25"/>
    </row>
  </sheetData>
  <sheetProtection/>
  <mergeCells count="4">
    <mergeCell ref="A5:H5"/>
    <mergeCell ref="K6:K8"/>
    <mergeCell ref="B7:J7"/>
    <mergeCell ref="K9:K19"/>
  </mergeCells>
  <hyperlinks>
    <hyperlink ref="A3" r:id="rId1" display="mailto:填写此表用电子邮件发至xur@chinesetesting.cn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2010-08-18T07:55:05Z</dcterms:created>
  <dcterms:modified xsi:type="dcterms:W3CDTF">2010-12-06T03:02:22Z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